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. IÚ-Střed\ROK 2021\POPTÁVKY\Provoz\ruční myčka nákladních aut-modernizace a stavební úpravy\Výkaz výměr\"/>
    </mc:Choice>
  </mc:AlternateContent>
  <bookViews>
    <workbookView xWindow="600" yWindow="270" windowWidth="24540" windowHeight="12210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8" i="3" l="1"/>
  <c r="BE9" i="3"/>
  <c r="BE10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D8" i="3"/>
  <c r="BD9" i="3"/>
  <c r="BD10" i="3"/>
  <c r="BD11" i="3" s="1"/>
  <c r="H7" i="2" s="1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C8" i="3"/>
  <c r="BC9" i="3"/>
  <c r="BC10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B8" i="3"/>
  <c r="BB9" i="3"/>
  <c r="BB10" i="3"/>
  <c r="G13" i="3"/>
  <c r="BB13" i="3" s="1"/>
  <c r="G14" i="3"/>
  <c r="BB14" i="3" s="1"/>
  <c r="G15" i="3"/>
  <c r="BB15" i="3" s="1"/>
  <c r="G16" i="3"/>
  <c r="BB16" i="3" s="1"/>
  <c r="G17" i="3"/>
  <c r="BB17" i="3" s="1"/>
  <c r="G18" i="3"/>
  <c r="BB18" i="3" s="1"/>
  <c r="G19" i="3"/>
  <c r="BB19" i="3" s="1"/>
  <c r="G20" i="3"/>
  <c r="BB20" i="3" s="1"/>
  <c r="G21" i="3"/>
  <c r="BB21" i="3" s="1"/>
  <c r="G22" i="3"/>
  <c r="BB22" i="3" s="1"/>
  <c r="G23" i="3"/>
  <c r="BB23" i="3" s="1"/>
  <c r="G24" i="3"/>
  <c r="BB24" i="3" s="1"/>
  <c r="G25" i="3"/>
  <c r="BB25" i="3" s="1"/>
  <c r="G8" i="3"/>
  <c r="BA8" i="3" s="1"/>
  <c r="BA11" i="3" s="1"/>
  <c r="E7" i="2" s="1"/>
  <c r="G9" i="3"/>
  <c r="BA9" i="3"/>
  <c r="G10" i="3"/>
  <c r="BA10" i="3" s="1"/>
  <c r="BA13" i="3"/>
  <c r="BA14" i="3"/>
  <c r="BA15" i="3"/>
  <c r="BA16" i="3"/>
  <c r="BA26" i="3" s="1"/>
  <c r="E8" i="2" s="1"/>
  <c r="BA17" i="3"/>
  <c r="BA18" i="3"/>
  <c r="BA19" i="3"/>
  <c r="BA20" i="3"/>
  <c r="BA21" i="3"/>
  <c r="BA22" i="3"/>
  <c r="BA23" i="3"/>
  <c r="BA24" i="3"/>
  <c r="BA25" i="3"/>
  <c r="B8" i="2"/>
  <c r="A8" i="2"/>
  <c r="C26" i="3"/>
  <c r="B7" i="2"/>
  <c r="A7" i="2"/>
  <c r="G8" i="1"/>
  <c r="F31" i="1"/>
  <c r="F33" i="1"/>
  <c r="C1" i="2"/>
  <c r="C2" i="2"/>
  <c r="G14" i="2"/>
  <c r="I14" i="2" s="1"/>
  <c r="H15" i="2"/>
  <c r="G22" i="1" s="1"/>
  <c r="G21" i="1" s="1"/>
  <c r="C3" i="3"/>
  <c r="F3" i="3"/>
  <c r="C4" i="3"/>
  <c r="C11" i="3"/>
  <c r="BE26" i="3" l="1"/>
  <c r="I8" i="2" s="1"/>
  <c r="BC26" i="3"/>
  <c r="G8" i="2" s="1"/>
  <c r="G9" i="2" s="1"/>
  <c r="C14" i="1" s="1"/>
  <c r="G11" i="3"/>
  <c r="BB11" i="3"/>
  <c r="F7" i="2" s="1"/>
  <c r="BE11" i="3"/>
  <c r="I7" i="2" s="1"/>
  <c r="I9" i="2" s="1"/>
  <c r="C20" i="1" s="1"/>
  <c r="G26" i="3"/>
  <c r="BC11" i="3"/>
  <c r="G7" i="2" s="1"/>
  <c r="BD26" i="3"/>
  <c r="H8" i="2" s="1"/>
  <c r="F34" i="1"/>
  <c r="E9" i="2"/>
  <c r="C16" i="1" s="1"/>
  <c r="H9" i="2"/>
  <c r="C15" i="1" s="1"/>
  <c r="BB26" i="3"/>
  <c r="F8" i="2" s="1"/>
  <c r="F9" i="2" s="1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<sst xmlns="http://schemas.openxmlformats.org/spreadsheetml/2006/main" count="148" uniqueCount="111">
  <si>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</si>
  <si>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</si>
  <si>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</si>
  <si>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</si>
  <si>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</si>
  <si>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</si>
  <si>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</si>
  <si>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</si>
  <si>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</si>
  <si>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</si>
  <si>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</si>
  <si>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</si>
  <si>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</si>
  <si>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</si>
  <si>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</si>
  <si>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</si>
  <si>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</si>
  <si>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</si>
  <si>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</si>
  <si>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</si>
  <si>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</si>
  <si>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</si>
  <si>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</si>
  <si>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</si>
  <si>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</si>
  <si>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</si>
  <si>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</si>
  <si>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</si>
  <si>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</si>
  <si>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</si>
  <si>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</si>
  <si>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</si>
  <si>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</si>
  <si>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</si>
  <si>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</si>
  <si>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</si>
  <si>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</si>
  <si>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</si>
  <si>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</si>
  <si>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</si>
  <si>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</si>
  <si>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</si>
  <si>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</si>
  <si>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</si>
  <si>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</si>
  <si>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</si>
  <si>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</si>
  <si>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</si>
  <si>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</si>
  <si>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</si>
  <si>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</si>
  <si>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</si>
  <si>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</si>
  <si>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</si>
  <si>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</si>
  <si>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</si>
  <si>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</si>
  <si>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</si>
  <si>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</si>
  <si>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</si>
  <si>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</si>
  <si>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</si>
  <si>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</si>
  <si>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</si>
  <si>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</si>
  <si>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</si>
  <si>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</si>
  <si>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</si>
  <si>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RUČNÍ MYČKA NÁKLADNÍCH AUT</t>
  </si>
  <si>
    <t>Modernizace a stavební úpravy</t>
  </si>
  <si>
    <t>94</t>
  </si>
  <si>
    <t>Lešení a stavební výtahy</t>
  </si>
  <si>
    <t>941955002R00</t>
  </si>
  <si>
    <t xml:space="preserve">Lešení lehké pomocné, výška podlahy do 1,9 m </t>
  </si>
  <si>
    <t>m2</t>
  </si>
  <si>
    <t>941944831R00</t>
  </si>
  <si>
    <t xml:space="preserve">Demontáž lešení leh.řad.bez podlah,š.1 m,H 10 m </t>
  </si>
  <si>
    <t>944941101R00</t>
  </si>
  <si>
    <t xml:space="preserve">Ochranné zábradlí vnější trubkové,odklon do 15 st. </t>
  </si>
  <si>
    <t>m</t>
  </si>
  <si>
    <t>724</t>
  </si>
  <si>
    <t>Strojní vybavení</t>
  </si>
  <si>
    <t>724199600R00</t>
  </si>
  <si>
    <t xml:space="preserve">Mycí zařízení KARCHER HDS 9/18-4M </t>
  </si>
  <si>
    <t>724199903</t>
  </si>
  <si>
    <t xml:space="preserve">Mycí zařízení - montáž </t>
  </si>
  <si>
    <t>724991150</t>
  </si>
  <si>
    <t xml:space="preserve">Rameno otočné  </t>
  </si>
  <si>
    <t>724 22-0012</t>
  </si>
  <si>
    <t>Tlaková pistole pro WAP</t>
  </si>
  <si>
    <t>722259104RT2</t>
  </si>
  <si>
    <t xml:space="preserve">Tlaková hadice 20 m </t>
  </si>
  <si>
    <t>724999105R00</t>
  </si>
  <si>
    <t>Třívrtvý montovaný komín D 150 Přemístění</t>
  </si>
  <si>
    <t>mb</t>
  </si>
  <si>
    <t>724 99-1152</t>
  </si>
  <si>
    <t>ČOV REBECA DJ 01</t>
  </si>
  <si>
    <t>724 99-1155</t>
  </si>
  <si>
    <t>Doprava, montáž, chemie ČOV</t>
  </si>
  <si>
    <t>soubor</t>
  </si>
  <si>
    <t>724 99 214</t>
  </si>
  <si>
    <t>Montáž otoč. ramen , připojení na přívod  tlakové vody</t>
  </si>
  <si>
    <t>724-99-0010</t>
  </si>
  <si>
    <t>Montážní materiál</t>
  </si>
  <si>
    <t>998 72-4101.R00</t>
  </si>
  <si>
    <t>Přesun hmot pro strojní vybavení, výšky do 6 m</t>
  </si>
  <si>
    <t>t</t>
  </si>
  <si>
    <t>724 98-1100</t>
  </si>
  <si>
    <t>Zaškolení obsluhy</t>
  </si>
  <si>
    <t>724 98-1115</t>
  </si>
  <si>
    <t>Nutná dokumentace ( revize, měření, PR a 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</si>
</sst>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97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4" fillId="2" borderId="5" xfId="0" applyNumberFormat="1" applyFont="1" applyFill="1" applyBorder="1"/>
    <xf numFmtId="49" fontId="0" fillId="2" borderId="6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9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8" fillId="0" borderId="36" xfId="0" applyFont="1" applyFill="1" applyBorder="1"/>
    <xf numFmtId="0" fontId="8" fillId="0" borderId="37" xfId="0" applyFont="1" applyFill="1" applyBorder="1"/>
    <xf numFmtId="0" fontId="8" fillId="0" borderId="40" xfId="0" applyFont="1" applyFill="1" applyBorder="1"/>
    <xf numFmtId="165" fontId="8" fillId="0" borderId="37" xfId="0" applyNumberFormat="1" applyFont="1" applyFill="1" applyBorder="1"/>
    <xf numFmtId="0" fontId="8" fillId="0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2" fillId="0" borderId="44" xfId="1" applyBorder="1"/>
    <xf numFmtId="0" fontId="2" fillId="0" borderId="44" xfId="1" applyBorder="1" applyAlignment="1">
      <alignment horizontal="right"/>
    </xf>
    <xf numFmtId="0" fontId="2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5" fillId="0" borderId="48" xfId="1" applyFont="1" applyBorder="1"/>
    <xf numFmtId="0" fontId="2" fillId="0" borderId="48" xfId="1" applyBorder="1"/>
    <xf numFmtId="0" fontId="2" fillId="0" borderId="48" xfId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7" fillId="0" borderId="25" xfId="0" applyNumberFormat="1" applyFont="1" applyFill="1" applyBorder="1"/>
    <xf numFmtId="0" fontId="7" fillId="0" borderId="26" xfId="0" applyFont="1" applyFill="1" applyBorder="1"/>
    <xf numFmtId="0" fontId="7" fillId="0" borderId="27" xfId="0" applyFont="1" applyFill="1" applyBorder="1"/>
    <xf numFmtId="0" fontId="7" fillId="0" borderId="50" xfId="0" applyFont="1" applyFill="1" applyBorder="1"/>
    <xf numFmtId="0" fontId="7" fillId="0" borderId="51" xfId="0" applyFont="1" applyFill="1" applyBorder="1"/>
    <xf numFmtId="0" fontId="7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9" fillId="0" borderId="7" xfId="0" applyNumberFormat="1" applyFont="1" applyFill="1" applyBorder="1"/>
    <xf numFmtId="0" fontId="7" fillId="0" borderId="25" xfId="0" applyFont="1" applyFill="1" applyBorder="1"/>
    <xf numFmtId="3" fontId="7" fillId="0" borderId="27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7" fillId="0" borderId="0" xfId="0" applyFont="1"/>
    <xf numFmtId="0" fontId="3" fillId="0" borderId="0" xfId="0" applyFont="1" applyFill="1" applyAlignment="1">
      <alignment horizontal="centerContinuous"/>
    </xf>
    <xf numFmtId="3" fontId="3" fillId="0" borderId="0" xfId="0" applyNumberFormat="1" applyFont="1" applyFill="1" applyAlignment="1">
      <alignment horizontal="centerContinuous"/>
    </xf>
    <xf numFmtId="0" fontId="0" fillId="0" borderId="0" xfId="0" applyFill="1"/>
    <xf numFmtId="0" fontId="1" fillId="0" borderId="30" xfId="0" applyFont="1" applyFill="1" applyBorder="1"/>
    <xf numFmtId="0" fontId="1" fillId="0" borderId="31" xfId="0" applyFont="1" applyFill="1" applyBorder="1"/>
    <xf numFmtId="0" fontId="0" fillId="0" borderId="53" xfId="0" applyFill="1" applyBorder="1"/>
    <xf numFmtId="0" fontId="1" fillId="0" borderId="54" xfId="0" applyFont="1" applyFill="1" applyBorder="1" applyAlignment="1">
      <alignment horizontal="right"/>
    </xf>
    <xf numFmtId="0" fontId="1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3" xfId="0" applyNumberFormat="1" applyFont="1" applyFill="1" applyBorder="1" applyAlignment="1">
      <alignment horizontal="right"/>
    </xf>
    <xf numFmtId="0" fontId="9" fillId="0" borderId="34" xfId="0" applyFont="1" applyFill="1" applyBorder="1"/>
    <xf numFmtId="0" fontId="9" fillId="0" borderId="20" xfId="0" applyFont="1" applyFill="1" applyBorder="1"/>
    <xf numFmtId="0" fontId="9" fillId="0" borderId="21" xfId="0" applyFont="1" applyFill="1" applyBorder="1"/>
    <xf numFmtId="3" fontId="9" fillId="0" borderId="33" xfId="0" applyNumberFormat="1" applyFont="1" applyFill="1" applyBorder="1" applyAlignment="1">
      <alignment horizontal="right"/>
    </xf>
    <xf numFmtId="164" fontId="9" fillId="0" borderId="55" xfId="0" applyNumberFormat="1" applyFont="1" applyFill="1" applyBorder="1" applyAlignment="1">
      <alignment horizontal="right"/>
    </xf>
    <xf numFmtId="3" fontId="9" fillId="0" borderId="56" xfId="0" applyNumberFormat="1" applyFont="1" applyFill="1" applyBorder="1" applyAlignment="1">
      <alignment horizontal="right"/>
    </xf>
    <xf numFmtId="4" fontId="9" fillId="0" borderId="20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7" fillId="0" borderId="37" xfId="0" applyFont="1" applyFill="1" applyBorder="1"/>
    <xf numFmtId="0" fontId="0" fillId="0" borderId="37" xfId="0" applyFill="1" applyBorder="1"/>
    <xf numFmtId="4" fontId="0" fillId="0" borderId="57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2" fillId="0" borderId="0" xfId="1"/>
    <xf numFmtId="0" fontId="2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5" fillId="0" borderId="44" xfId="1" applyFont="1" applyFill="1" applyBorder="1"/>
    <xf numFmtId="0" fontId="2" fillId="0" borderId="44" xfId="1" applyFill="1" applyBorder="1"/>
    <xf numFmtId="0" fontId="11" fillId="0" borderId="44" xfId="1" applyFont="1" applyFill="1" applyBorder="1" applyAlignment="1">
      <alignment horizontal="right"/>
    </xf>
    <xf numFmtId="0" fontId="2" fillId="0" borderId="44" xfId="1" applyFill="1" applyBorder="1" applyAlignment="1">
      <alignment horizontal="left"/>
    </xf>
    <xf numFmtId="0" fontId="2" fillId="0" borderId="45" xfId="1" applyFill="1" applyBorder="1"/>
    <xf numFmtId="0" fontId="5" fillId="0" borderId="48" xfId="1" applyFont="1" applyFill="1" applyBorder="1"/>
    <xf numFmtId="0" fontId="2" fillId="0" borderId="48" xfId="1" applyFill="1" applyBorder="1"/>
    <xf numFmtId="0" fontId="11" fillId="0" borderId="0" xfId="1" applyFont="1" applyFill="1"/>
    <xf numFmtId="0" fontId="2" fillId="0" borderId="0" xfId="1" applyFont="1" applyFill="1"/>
    <xf numFmtId="0" fontId="2" fillId="0" borderId="0" xfId="1" applyFill="1" applyAlignment="1">
      <alignment horizontal="right"/>
    </xf>
    <xf numFmtId="0" fontId="2" fillId="0" borderId="0" xfId="1" applyFill="1" applyAlignment="1"/>
    <xf numFmtId="49" fontId="6" fillId="0" borderId="55" xfId="1" applyNumberFormat="1" applyFont="1" applyFill="1" applyBorder="1"/>
    <xf numFmtId="0" fontId="6" fillId="0" borderId="15" xfId="1" applyFont="1" applyFill="1" applyBorder="1" applyAlignment="1">
      <alignment horizontal="center"/>
    </xf>
    <xf numFmtId="0" fontId="6" fillId="0" borderId="15" xfId="1" applyNumberFormat="1" applyFont="1" applyFill="1" applyBorder="1" applyAlignment="1">
      <alignment horizontal="center"/>
    </xf>
    <xf numFmtId="0" fontId="6" fillId="0" borderId="55" xfId="1" applyFont="1" applyFill="1" applyBorder="1" applyAlignment="1">
      <alignment horizontal="center"/>
    </xf>
    <xf numFmtId="0" fontId="7" fillId="0" borderId="58" xfId="1" applyFont="1" applyFill="1" applyBorder="1" applyAlignment="1">
      <alignment horizontal="center"/>
    </xf>
    <xf numFmtId="49" fontId="7" fillId="0" borderId="58" xfId="1" applyNumberFormat="1" applyFont="1" applyFill="1" applyBorder="1" applyAlignment="1">
      <alignment horizontal="left"/>
    </xf>
    <xf numFmtId="0" fontId="7" fillId="0" borderId="58" xfId="1" applyFont="1" applyFill="1" applyBorder="1"/>
    <xf numFmtId="0" fontId="2" fillId="0" borderId="58" xfId="1" applyFill="1" applyBorder="1" applyAlignment="1">
      <alignment horizontal="center"/>
    </xf>
    <xf numFmtId="0" fontId="2" fillId="0" borderId="58" xfId="1" applyNumberFormat="1" applyFill="1" applyBorder="1" applyAlignment="1">
      <alignment horizontal="right"/>
    </xf>
    <xf numFmtId="0" fontId="2" fillId="0" borderId="58" xfId="1" applyNumberFormat="1" applyFill="1" applyBorder="1"/>
    <xf numFmtId="0" fontId="2" fillId="0" borderId="0" xfId="1" applyNumberFormat="1"/>
    <xf numFmtId="0" fontId="16" fillId="0" borderId="0" xfId="1" applyFont="1"/>
    <xf numFmtId="0" fontId="9" fillId="0" borderId="58" xfId="1" applyFont="1" applyFill="1" applyBorder="1" applyAlignment="1">
      <alignment horizontal="center"/>
    </xf>
    <xf numFmtId="49" fontId="10" fillId="0" borderId="58" xfId="1" applyNumberFormat="1" applyFont="1" applyFill="1" applyBorder="1" applyAlignment="1">
      <alignment horizontal="left"/>
    </xf>
    <xf numFmtId="0" fontId="10" fillId="0" borderId="58" xfId="1" applyFont="1" applyFill="1" applyBorder="1" applyAlignment="1">
      <alignment wrapText="1"/>
    </xf>
    <xf numFmtId="49" fontId="17" fillId="0" borderId="58" xfId="1" applyNumberFormat="1" applyFont="1" applyFill="1" applyBorder="1" applyAlignment="1">
      <alignment horizontal="center" shrinkToFit="1"/>
    </xf>
    <xf numFmtId="4" fontId="17" fillId="0" borderId="58" xfId="1" applyNumberFormat="1" applyFont="1" applyFill="1" applyBorder="1" applyAlignment="1">
      <alignment horizontal="right"/>
    </xf>
    <xf numFmtId="4" fontId="17" fillId="0" borderId="58" xfId="1" applyNumberFormat="1" applyFont="1" applyFill="1" applyBorder="1"/>
    <xf numFmtId="0" fontId="2" fillId="0" borderId="59" xfId="1" applyFill="1" applyBorder="1" applyAlignment="1">
      <alignment horizontal="center"/>
    </xf>
    <xf numFmtId="49" fontId="5" fillId="0" borderId="59" xfId="1" applyNumberFormat="1" applyFont="1" applyFill="1" applyBorder="1" applyAlignment="1">
      <alignment horizontal="left"/>
    </xf>
    <xf numFmtId="0" fontId="5" fillId="0" borderId="59" xfId="1" applyFont="1" applyFill="1" applyBorder="1"/>
    <xf numFmtId="4" fontId="2" fillId="0" borderId="59" xfId="1" applyNumberFormat="1" applyFill="1" applyBorder="1" applyAlignment="1">
      <alignment horizontal="right"/>
    </xf>
    <xf numFmtId="4" fontId="7" fillId="0" borderId="59" xfId="1" applyNumberFormat="1" applyFont="1" applyFill="1" applyBorder="1"/>
    <xf numFmtId="3" fontId="2" fillId="0" borderId="0" xfId="1" applyNumberFormat="1"/>
    <xf numFmtId="0" fontId="2" fillId="0" borderId="0" xfId="1" applyBorder="1"/>
    <xf numFmtId="0" fontId="18" fillId="0" borderId="0" xfId="1" applyFont="1" applyAlignment="1"/>
    <xf numFmtId="0" fontId="2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9" fillId="0" borderId="6" xfId="0" applyNumberFormat="1" applyFont="1" applyFill="1" applyBorder="1"/>
    <xf numFmtId="3" fontId="9" fillId="0" borderId="58" xfId="0" applyNumberFormat="1" applyFont="1" applyFill="1" applyBorder="1"/>
    <xf numFmtId="3" fontId="9" fillId="0" borderId="60" xfId="0" applyNumberFormat="1" applyFont="1" applyFill="1" applyBorder="1"/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3" fontId="7" fillId="0" borderId="37" xfId="0" applyNumberFormat="1" applyFont="1" applyFill="1" applyBorder="1" applyAlignment="1">
      <alignment horizontal="right"/>
    </xf>
    <xf numFmtId="3" fontId="7" fillId="0" borderId="57" xfId="0" applyNumberFormat="1" applyFont="1" applyFill="1" applyBorder="1" applyAlignment="1">
      <alignment horizontal="right"/>
    </xf>
    <xf numFmtId="0" fontId="2" fillId="0" borderId="42" xfId="1" applyFont="1" applyBorder="1" applyAlignment="1">
      <alignment horizontal="center"/>
    </xf>
    <xf numFmtId="0" fontId="2" fillId="0" borderId="43" xfId="1" applyFont="1" applyBorder="1" applyAlignment="1">
      <alignment horizontal="center"/>
    </xf>
    <xf numFmtId="0" fontId="2" fillId="0" borderId="46" xfId="1" applyFont="1" applyBorder="1" applyAlignment="1">
      <alignment horizontal="center"/>
    </xf>
    <xf numFmtId="0" fontId="2" fillId="0" borderId="47" xfId="1" applyFont="1" applyBorder="1" applyAlignment="1">
      <alignment horizontal="center"/>
    </xf>
    <xf numFmtId="0" fontId="2" fillId="0" borderId="48" xfId="1" applyFont="1" applyBorder="1" applyAlignment="1">
      <alignment horizontal="left"/>
    </xf>
    <xf numFmtId="0" fontId="2" fillId="0" borderId="49" xfId="1" applyFont="1" applyBorder="1" applyAlignment="1">
      <alignment horizontal="left"/>
    </xf>
    <xf numFmtId="0" fontId="13" fillId="0" borderId="0" xfId="1" applyFont="1" applyAlignment="1">
      <alignment horizontal="center"/>
    </xf>
    <xf numFmtId="0" fontId="2" fillId="0" borderId="42" xfId="1" applyFont="1" applyFill="1" applyBorder="1" applyAlignment="1">
      <alignment horizontal="center"/>
    </xf>
    <xf numFmtId="0" fontId="2" fillId="0" borderId="43" xfId="1" applyFont="1" applyFill="1" applyBorder="1" applyAlignment="1">
      <alignment horizontal="center"/>
    </xf>
    <xf numFmtId="49" fontId="2" fillId="0" borderId="46" xfId="1" applyNumberFormat="1" applyFont="1" applyFill="1" applyBorder="1" applyAlignment="1">
      <alignment horizontal="center"/>
    </xf>
    <xf numFmtId="0" fontId="2" fillId="0" borderId="47" xfId="1" applyFont="1" applyFill="1" applyBorder="1" applyAlignment="1">
      <alignment horizontal="center"/>
    </xf>
    <xf numFmtId="0" fontId="2" fillId="0" borderId="48" xfId="1" applyFill="1" applyBorder="1" applyAlignment="1">
      <alignment horizontal="center" shrinkToFit="1"/>
    </xf>
    <xf numFmtId="0" fontId="2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29" sqref="F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7"/>
      <c r="D7" s="178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7"/>
      <c r="D8" s="178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9"/>
      <c r="F11" s="180"/>
      <c r="G11" s="181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19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19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CEILING(SUM(F29:F33),1)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76"/>
      <c r="C37" s="176"/>
      <c r="D37" s="176"/>
      <c r="E37" s="176"/>
      <c r="F37" s="176"/>
      <c r="G37" s="176"/>
      <c r="H37" t="s">
        <v>4</v>
      </c>
    </row>
    <row r="38" spans="1:8" ht="12.75" customHeight="1" x14ac:dyDescent="0.2">
      <c r="A38" s="68"/>
      <c r="B38" s="176"/>
      <c r="C38" s="176"/>
      <c r="D38" s="176"/>
      <c r="E38" s="176"/>
      <c r="F38" s="176"/>
      <c r="G38" s="176"/>
      <c r="H38" t="s">
        <v>4</v>
      </c>
    </row>
    <row r="39" spans="1:8" x14ac:dyDescent="0.2">
      <c r="A39" s="68"/>
      <c r="B39" s="176"/>
      <c r="C39" s="176"/>
      <c r="D39" s="176"/>
      <c r="E39" s="176"/>
      <c r="F39" s="176"/>
      <c r="G39" s="176"/>
      <c r="H39" t="s">
        <v>4</v>
      </c>
    </row>
    <row r="40" spans="1:8" x14ac:dyDescent="0.2">
      <c r="A40" s="68"/>
      <c r="B40" s="176"/>
      <c r="C40" s="176"/>
      <c r="D40" s="176"/>
      <c r="E40" s="176"/>
      <c r="F40" s="176"/>
      <c r="G40" s="176"/>
      <c r="H40" t="s">
        <v>4</v>
      </c>
    </row>
    <row r="41" spans="1:8" x14ac:dyDescent="0.2">
      <c r="A41" s="68"/>
      <c r="B41" s="176"/>
      <c r="C41" s="176"/>
      <c r="D41" s="176"/>
      <c r="E41" s="176"/>
      <c r="F41" s="176"/>
      <c r="G41" s="176"/>
      <c r="H41" t="s">
        <v>4</v>
      </c>
    </row>
    <row r="42" spans="1:8" x14ac:dyDescent="0.2">
      <c r="A42" s="68"/>
      <c r="B42" s="176"/>
      <c r="C42" s="176"/>
      <c r="D42" s="176"/>
      <c r="E42" s="176"/>
      <c r="F42" s="176"/>
      <c r="G42" s="176"/>
      <c r="H42" t="s">
        <v>4</v>
      </c>
    </row>
    <row r="43" spans="1:8" x14ac:dyDescent="0.2">
      <c r="A43" s="68"/>
      <c r="B43" s="176"/>
      <c r="C43" s="176"/>
      <c r="D43" s="176"/>
      <c r="E43" s="176"/>
      <c r="F43" s="176"/>
      <c r="G43" s="176"/>
      <c r="H43" t="s">
        <v>4</v>
      </c>
    </row>
    <row r="44" spans="1:8" x14ac:dyDescent="0.2">
      <c r="A44" s="68"/>
      <c r="B44" s="176"/>
      <c r="C44" s="176"/>
      <c r="D44" s="176"/>
      <c r="E44" s="176"/>
      <c r="F44" s="176"/>
      <c r="G44" s="176"/>
      <c r="H44" t="s">
        <v>4</v>
      </c>
    </row>
    <row r="45" spans="1:8" x14ac:dyDescent="0.2">
      <c r="A45" s="68"/>
      <c r="B45" s="176"/>
      <c r="C45" s="176"/>
      <c r="D45" s="176"/>
      <c r="E45" s="176"/>
      <c r="F45" s="176"/>
      <c r="G45" s="176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B48:G48"/>
    <mergeCell ref="B37:G45"/>
    <mergeCell ref="B53:G53"/>
    <mergeCell ref="C7:D7"/>
    <mergeCell ref="C8:D8"/>
    <mergeCell ref="E11:G11"/>
    <mergeCell ref="B46:G46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A14" sqref="A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RUČNÍ MYČKA NÁKLADNÍCH AUT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Modernizace a stavební úpravy</v>
      </c>
      <c r="D2" s="76"/>
      <c r="E2" s="77"/>
      <c r="F2" s="76"/>
      <c r="G2" s="188"/>
      <c r="H2" s="188"/>
      <c r="I2" s="18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94</v>
      </c>
      <c r="B7" s="86" t="str">
        <f>Položky!C7</f>
        <v>Lešení a stavební výtahy</v>
      </c>
      <c r="C7" s="87"/>
      <c r="D7" s="88"/>
      <c r="E7" s="172">
        <f>Položky!BA11</f>
        <v>0</v>
      </c>
      <c r="F7" s="173">
        <f>Položky!BB11</f>
        <v>0</v>
      </c>
      <c r="G7" s="173">
        <f>Položky!BC11</f>
        <v>0</v>
      </c>
      <c r="H7" s="173">
        <f>Položky!BD11</f>
        <v>0</v>
      </c>
      <c r="I7" s="174">
        <f>Položky!BE11</f>
        <v>0</v>
      </c>
    </row>
    <row r="8" spans="1:57" s="11" customFormat="1" ht="13.5" thickBot="1" x14ac:dyDescent="0.25">
      <c r="A8" s="171" t="str">
        <f>Položky!B12</f>
        <v>724</v>
      </c>
      <c r="B8" s="86" t="str">
        <f>Položky!C12</f>
        <v>Strojní vybavení</v>
      </c>
      <c r="C8" s="87"/>
      <c r="D8" s="88"/>
      <c r="E8" s="172">
        <f>Položky!BA26</f>
        <v>0</v>
      </c>
      <c r="F8" s="173">
        <f>Položky!BB26</f>
        <v>0</v>
      </c>
      <c r="G8" s="173">
        <f>Položky!BC26</f>
        <v>0</v>
      </c>
      <c r="H8" s="173">
        <f>Položky!BD26</f>
        <v>0</v>
      </c>
      <c r="I8" s="174">
        <f>Položky!BE26</f>
        <v>0</v>
      </c>
    </row>
    <row r="9" spans="1:57" s="94" customFormat="1" ht="13.5" thickBot="1" x14ac:dyDescent="0.25">
      <c r="A9" s="89"/>
      <c r="B9" s="81" t="s">
        <v>50</v>
      </c>
      <c r="C9" s="81"/>
      <c r="D9" s="90"/>
      <c r="E9" s="91">
        <f>SUM(E7:E8)</f>
        <v>0</v>
      </c>
      <c r="F9" s="92">
        <f>SUM(F7:F8)</f>
        <v>0</v>
      </c>
      <c r="G9" s="92">
        <f>SUM(G7:G8)</f>
        <v>0</v>
      </c>
      <c r="H9" s="92">
        <f>SUM(H7:H8)</f>
        <v>0</v>
      </c>
      <c r="I9" s="93">
        <f>SUM(I7:I8)</f>
        <v>0</v>
      </c>
    </row>
    <row r="10" spans="1:57" x14ac:dyDescent="0.2">
      <c r="A10" s="87"/>
      <c r="B10" s="87"/>
      <c r="C10" s="87"/>
      <c r="D10" s="87"/>
      <c r="E10" s="87"/>
      <c r="F10" s="87"/>
      <c r="G10" s="87"/>
      <c r="H10" s="87"/>
      <c r="I10" s="87"/>
    </row>
    <row r="11" spans="1:57" ht="19.5" customHeight="1" x14ac:dyDescent="0.25">
      <c r="A11" s="95" t="s">
        <v>51</v>
      </c>
      <c r="B11" s="95"/>
      <c r="C11" s="95"/>
      <c r="D11" s="95"/>
      <c r="E11" s="95"/>
      <c r="F11" s="95"/>
      <c r="G11" s="96"/>
      <c r="H11" s="95"/>
      <c r="I11" s="95"/>
      <c r="BA11" s="30"/>
      <c r="BB11" s="30"/>
      <c r="BC11" s="30"/>
      <c r="BD11" s="30"/>
      <c r="BE11" s="30"/>
    </row>
    <row r="12" spans="1:57" ht="13.5" thickBot="1" x14ac:dyDescent="0.25">
      <c r="A12" s="97"/>
      <c r="B12" s="97"/>
      <c r="C12" s="97"/>
      <c r="D12" s="97"/>
      <c r="E12" s="97"/>
      <c r="F12" s="97"/>
      <c r="G12" s="97"/>
      <c r="H12" s="97"/>
      <c r="I12" s="97"/>
    </row>
    <row r="13" spans="1:57" x14ac:dyDescent="0.2">
      <c r="A13" s="98" t="s">
        <v>52</v>
      </c>
      <c r="B13" s="99"/>
      <c r="C13" s="99"/>
      <c r="D13" s="100"/>
      <c r="E13" s="101" t="s">
        <v>53</v>
      </c>
      <c r="F13" s="102" t="s">
        <v>54</v>
      </c>
      <c r="G13" s="103" t="s">
        <v>55</v>
      </c>
      <c r="H13" s="104"/>
      <c r="I13" s="105" t="s">
        <v>53</v>
      </c>
    </row>
    <row r="14" spans="1:57" x14ac:dyDescent="0.2">
      <c r="A14" s="106"/>
      <c r="B14" s="107"/>
      <c r="C14" s="107"/>
      <c r="D14" s="108"/>
      <c r="E14" s="109"/>
      <c r="F14" s="110"/>
      <c r="G14" s="111">
        <f>CHOOSE(BA14+1,HSV+PSV,HSV+PSV+Mont,HSV+PSV+Dodavka+Mont,HSV,PSV,Mont,Dodavka,Mont+Dodavka,0)</f>
        <v>0</v>
      </c>
      <c r="H14" s="112"/>
      <c r="I14" s="113">
        <f>E14+F14*G14/100</f>
        <v>0</v>
      </c>
      <c r="BA14">
        <v>8</v>
      </c>
    </row>
    <row r="15" spans="1:57" ht="13.5" thickBot="1" x14ac:dyDescent="0.25">
      <c r="A15" s="114"/>
      <c r="B15" s="115" t="s">
        <v>56</v>
      </c>
      <c r="C15" s="116"/>
      <c r="D15" s="117"/>
      <c r="E15" s="118"/>
      <c r="F15" s="119"/>
      <c r="G15" s="119"/>
      <c r="H15" s="182">
        <f>SUM(H14:H14)</f>
        <v>0</v>
      </c>
      <c r="I15" s="183"/>
    </row>
    <row r="16" spans="1:57" x14ac:dyDescent="0.2">
      <c r="A16" s="97"/>
      <c r="B16" s="97"/>
      <c r="C16" s="97"/>
      <c r="D16" s="97"/>
      <c r="E16" s="97"/>
      <c r="F16" s="97"/>
      <c r="G16" s="97"/>
      <c r="H16" s="97"/>
      <c r="I16" s="97"/>
    </row>
    <row r="17" spans="2:9" x14ac:dyDescent="0.2">
      <c r="B17" s="94"/>
      <c r="F17" s="120"/>
      <c r="G17" s="121"/>
      <c r="H17" s="121"/>
      <c r="I17" s="122"/>
    </row>
    <row r="18" spans="2:9" x14ac:dyDescent="0.2">
      <c r="F18" s="120"/>
      <c r="G18" s="121"/>
      <c r="H18" s="121"/>
      <c r="I18" s="122"/>
    </row>
    <row r="19" spans="2:9" x14ac:dyDescent="0.2">
      <c r="F19" s="120"/>
      <c r="G19" s="121"/>
      <c r="H19" s="121"/>
      <c r="I19" s="122"/>
    </row>
    <row r="20" spans="2:9" x14ac:dyDescent="0.2">
      <c r="F20" s="120"/>
      <c r="G20" s="121"/>
      <c r="H20" s="121"/>
      <c r="I20" s="122"/>
    </row>
    <row r="21" spans="2:9" x14ac:dyDescent="0.2">
      <c r="F21" s="120"/>
      <c r="G21" s="121"/>
      <c r="H21" s="121"/>
      <c r="I21" s="122"/>
    </row>
    <row r="22" spans="2:9" x14ac:dyDescent="0.2">
      <c r="F22" s="120"/>
      <c r="G22" s="121"/>
      <c r="H22" s="121"/>
      <c r="I22" s="122"/>
    </row>
    <row r="23" spans="2:9" x14ac:dyDescent="0.2">
      <c r="F23" s="120"/>
      <c r="G23" s="121"/>
      <c r="H23" s="121"/>
      <c r="I23" s="122"/>
    </row>
    <row r="24" spans="2:9" x14ac:dyDescent="0.2">
      <c r="F24" s="120"/>
      <c r="G24" s="121"/>
      <c r="H24" s="121"/>
      <c r="I24" s="122"/>
    </row>
    <row r="25" spans="2:9" x14ac:dyDescent="0.2">
      <c r="F25" s="120"/>
      <c r="G25" s="121"/>
      <c r="H25" s="121"/>
      <c r="I25" s="122"/>
    </row>
    <row r="26" spans="2:9" x14ac:dyDescent="0.2">
      <c r="F26" s="120"/>
      <c r="G26" s="121"/>
      <c r="H26" s="121"/>
      <c r="I26" s="122"/>
    </row>
    <row r="27" spans="2:9" x14ac:dyDescent="0.2">
      <c r="F27" s="120"/>
      <c r="G27" s="121"/>
      <c r="H27" s="121"/>
      <c r="I27" s="122"/>
    </row>
    <row r="28" spans="2:9" x14ac:dyDescent="0.2">
      <c r="F28" s="120"/>
      <c r="G28" s="121"/>
      <c r="H28" s="121"/>
      <c r="I28" s="122"/>
    </row>
    <row r="29" spans="2:9" x14ac:dyDescent="0.2">
      <c r="F29" s="120"/>
      <c r="G29" s="121"/>
      <c r="H29" s="121"/>
      <c r="I29" s="122"/>
    </row>
    <row r="30" spans="2:9" x14ac:dyDescent="0.2">
      <c r="F30" s="120"/>
      <c r="G30" s="121"/>
      <c r="H30" s="121"/>
      <c r="I30" s="122"/>
    </row>
    <row r="31" spans="2:9" x14ac:dyDescent="0.2">
      <c r="F31" s="120"/>
      <c r="G31" s="121"/>
      <c r="H31" s="121"/>
      <c r="I31" s="122"/>
    </row>
    <row r="32" spans="2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</sheetData>
  <mergeCells count="4">
    <mergeCell ref="H15:I15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9"/>
  <sheetViews>
    <sheetView showGridLines="0" showZeros="0" tabSelected="1" zoomScaleNormal="100" workbookViewId="0">
      <selection activeCell="F13" sqref="F13:F25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RUČNÍ MYČKA NÁKLADNÍCH AUT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Modernizace a stavební úpravy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3</v>
      </c>
      <c r="F8" s="155"/>
      <c r="G8" s="156">
        <f>E8*F8</f>
        <v>0</v>
      </c>
      <c r="O8" s="150">
        <v>2</v>
      </c>
      <c r="AA8" s="123">
        <v>1</v>
      </c>
      <c r="AB8" s="123">
        <v>1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1.66E-3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3</v>
      </c>
      <c r="F9" s="155"/>
      <c r="G9" s="156">
        <f>E9*F9</f>
        <v>0</v>
      </c>
      <c r="O9" s="150">
        <v>2</v>
      </c>
      <c r="AA9" s="123">
        <v>1</v>
      </c>
      <c r="AB9" s="123">
        <v>1</v>
      </c>
      <c r="AC9" s="123">
        <v>1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79</v>
      </c>
      <c r="E10" s="155">
        <v>4</v>
      </c>
      <c r="F10" s="155"/>
      <c r="G10" s="156">
        <f>E10*F10</f>
        <v>0</v>
      </c>
      <c r="O10" s="150">
        <v>2</v>
      </c>
      <c r="AA10" s="123">
        <v>1</v>
      </c>
      <c r="AB10" s="123">
        <v>1</v>
      </c>
      <c r="AC10" s="123">
        <v>1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1E-3</v>
      </c>
    </row>
    <row r="11" spans="1:104" x14ac:dyDescent="0.2">
      <c r="A11" s="157"/>
      <c r="B11" s="158" t="s">
        <v>67</v>
      </c>
      <c r="C11" s="159" t="str">
        <f>CONCATENATE(B7," ",C7)</f>
        <v>94 Lešení a stavební výtahy</v>
      </c>
      <c r="D11" s="157"/>
      <c r="E11" s="160"/>
      <c r="F11" s="160"/>
      <c r="G11" s="161">
        <f>SUM(G7:G10)</f>
        <v>0</v>
      </c>
      <c r="O11" s="150">
        <v>4</v>
      </c>
      <c r="BA11" s="162">
        <f>SUM(BA7:BA10)</f>
        <v>0</v>
      </c>
      <c r="BB11" s="162">
        <f>SUM(BB7:BB10)</f>
        <v>0</v>
      </c>
      <c r="BC11" s="162">
        <f>SUM(BC7:BC10)</f>
        <v>0</v>
      </c>
      <c r="BD11" s="162">
        <f>SUM(BD7:BD10)</f>
        <v>0</v>
      </c>
      <c r="BE11" s="162">
        <f>SUM(BE7:BE10)</f>
        <v>0</v>
      </c>
    </row>
    <row r="12" spans="1:104" x14ac:dyDescent="0.2">
      <c r="A12" s="143" t="s">
        <v>65</v>
      </c>
      <c r="B12" s="144" t="s">
        <v>80</v>
      </c>
      <c r="C12" s="145" t="s">
        <v>81</v>
      </c>
      <c r="D12" s="146"/>
      <c r="E12" s="147"/>
      <c r="F12" s="147"/>
      <c r="G12" s="148"/>
      <c r="H12" s="149"/>
      <c r="I12" s="149"/>
      <c r="O12" s="150">
        <v>1</v>
      </c>
    </row>
    <row r="13" spans="1:104" x14ac:dyDescent="0.2">
      <c r="A13" s="151">
        <v>4</v>
      </c>
      <c r="B13" s="152" t="s">
        <v>82</v>
      </c>
      <c r="C13" s="153" t="s">
        <v>83</v>
      </c>
      <c r="D13" s="154" t="s">
        <v>66</v>
      </c>
      <c r="E13" s="155">
        <v>1</v>
      </c>
      <c r="F13" s="155"/>
      <c r="G13" s="156">
        <f t="shared" ref="G13:G25" si="0">E13*F13</f>
        <v>0</v>
      </c>
      <c r="O13" s="150">
        <v>2</v>
      </c>
      <c r="AA13" s="123">
        <v>1</v>
      </c>
      <c r="AB13" s="123">
        <v>7</v>
      </c>
      <c r="AC13" s="123">
        <v>7</v>
      </c>
      <c r="AZ13" s="123">
        <v>2</v>
      </c>
      <c r="BA13" s="123">
        <f t="shared" ref="BA13:BA25" si="1">IF(AZ13=1,G13,0)</f>
        <v>0</v>
      </c>
      <c r="BB13" s="123">
        <f t="shared" ref="BB13:BB25" si="2">IF(AZ13=2,G13,0)</f>
        <v>0</v>
      </c>
      <c r="BC13" s="123">
        <f t="shared" ref="BC13:BC25" si="3">IF(AZ13=3,G13,0)</f>
        <v>0</v>
      </c>
      <c r="BD13" s="123">
        <f t="shared" ref="BD13:BD25" si="4">IF(AZ13=4,G13,0)</f>
        <v>0</v>
      </c>
      <c r="BE13" s="123">
        <f t="shared" ref="BE13:BE25" si="5">IF(AZ13=5,G13,0)</f>
        <v>0</v>
      </c>
      <c r="CZ13" s="123">
        <v>6.9999999999999994E-5</v>
      </c>
    </row>
    <row r="14" spans="1:104" x14ac:dyDescent="0.2">
      <c r="A14" s="151">
        <v>5</v>
      </c>
      <c r="B14" s="152" t="s">
        <v>84</v>
      </c>
      <c r="C14" s="153" t="s">
        <v>85</v>
      </c>
      <c r="D14" s="154" t="s">
        <v>66</v>
      </c>
      <c r="E14" s="155">
        <v>1</v>
      </c>
      <c r="F14" s="155"/>
      <c r="G14" s="156">
        <f t="shared" si="0"/>
        <v>0</v>
      </c>
      <c r="O14" s="150">
        <v>2</v>
      </c>
      <c r="AA14" s="123">
        <v>1</v>
      </c>
      <c r="AB14" s="123">
        <v>7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6.9999999999999994E-5</v>
      </c>
    </row>
    <row r="15" spans="1:104" x14ac:dyDescent="0.2">
      <c r="A15" s="151">
        <v>6</v>
      </c>
      <c r="B15" s="152" t="s">
        <v>86</v>
      </c>
      <c r="C15" s="153" t="s">
        <v>87</v>
      </c>
      <c r="D15" s="154" t="s">
        <v>66</v>
      </c>
      <c r="E15" s="155">
        <v>1</v>
      </c>
      <c r="F15" s="155"/>
      <c r="G15" s="156">
        <f t="shared" si="0"/>
        <v>0</v>
      </c>
      <c r="O15" s="150">
        <v>2</v>
      </c>
      <c r="AA15" s="123">
        <v>1</v>
      </c>
      <c r="AB15" s="123">
        <v>7</v>
      </c>
      <c r="AC15" s="123">
        <v>7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4.0000000000000003E-5</v>
      </c>
    </row>
    <row r="16" spans="1:104" x14ac:dyDescent="0.2">
      <c r="A16" s="151">
        <v>7</v>
      </c>
      <c r="B16" s="152" t="s">
        <v>88</v>
      </c>
      <c r="C16" s="153" t="s">
        <v>89</v>
      </c>
      <c r="D16" s="154" t="s">
        <v>66</v>
      </c>
      <c r="E16" s="155">
        <v>1</v>
      </c>
      <c r="F16" s="155"/>
      <c r="G16" s="156">
        <f t="shared" si="0"/>
        <v>0</v>
      </c>
      <c r="O16" s="150">
        <v>2</v>
      </c>
      <c r="AA16" s="123">
        <v>12</v>
      </c>
      <c r="AB16" s="123">
        <v>7</v>
      </c>
      <c r="AC16" s="123">
        <v>7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8</v>
      </c>
      <c r="B17" s="152" t="s">
        <v>90</v>
      </c>
      <c r="C17" s="153" t="s">
        <v>91</v>
      </c>
      <c r="D17" s="154" t="s">
        <v>66</v>
      </c>
      <c r="E17" s="155">
        <v>1</v>
      </c>
      <c r="F17" s="155"/>
      <c r="G17" s="156">
        <f t="shared" si="0"/>
        <v>0</v>
      </c>
      <c r="O17" s="150">
        <v>2</v>
      </c>
      <c r="AA17" s="123">
        <v>1</v>
      </c>
      <c r="AB17" s="123">
        <v>7</v>
      </c>
      <c r="AC17" s="123">
        <v>7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9</v>
      </c>
      <c r="B18" s="152" t="s">
        <v>92</v>
      </c>
      <c r="C18" s="153" t="s">
        <v>93</v>
      </c>
      <c r="D18" s="154" t="s">
        <v>94</v>
      </c>
      <c r="E18" s="155">
        <v>10</v>
      </c>
      <c r="F18" s="155"/>
      <c r="G18" s="156">
        <f t="shared" si="0"/>
        <v>0</v>
      </c>
      <c r="O18" s="150">
        <v>2</v>
      </c>
      <c r="AA18" s="123">
        <v>1</v>
      </c>
      <c r="AB18" s="123">
        <v>7</v>
      </c>
      <c r="AC18" s="123">
        <v>7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6.0000000000000002E-5</v>
      </c>
    </row>
    <row r="19" spans="1:104" x14ac:dyDescent="0.2">
      <c r="A19" s="151">
        <v>10</v>
      </c>
      <c r="B19" s="152" t="s">
        <v>95</v>
      </c>
      <c r="C19" s="153" t="s">
        <v>96</v>
      </c>
      <c r="D19" s="154" t="s">
        <v>66</v>
      </c>
      <c r="E19" s="155">
        <v>1</v>
      </c>
      <c r="F19" s="155"/>
      <c r="G19" s="156">
        <f t="shared" si="0"/>
        <v>0</v>
      </c>
      <c r="O19" s="150">
        <v>2</v>
      </c>
      <c r="AA19" s="123">
        <v>12</v>
      </c>
      <c r="AB19" s="123">
        <v>7</v>
      </c>
      <c r="AC19" s="123">
        <v>10</v>
      </c>
      <c r="AZ19" s="123">
        <v>2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11</v>
      </c>
      <c r="B20" s="152" t="s">
        <v>97</v>
      </c>
      <c r="C20" s="153" t="s">
        <v>98</v>
      </c>
      <c r="D20" s="154" t="s">
        <v>99</v>
      </c>
      <c r="E20" s="155">
        <v>1</v>
      </c>
      <c r="F20" s="155"/>
      <c r="G20" s="156">
        <f t="shared" si="0"/>
        <v>0</v>
      </c>
      <c r="O20" s="150">
        <v>2</v>
      </c>
      <c r="AA20" s="123">
        <v>12</v>
      </c>
      <c r="AB20" s="123">
        <v>7</v>
      </c>
      <c r="AC20" s="123">
        <v>11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12</v>
      </c>
      <c r="B21" s="152" t="s">
        <v>100</v>
      </c>
      <c r="C21" s="153" t="s">
        <v>101</v>
      </c>
      <c r="D21" s="154" t="s">
        <v>66</v>
      </c>
      <c r="E21" s="155">
        <v>1</v>
      </c>
      <c r="F21" s="155"/>
      <c r="G21" s="156">
        <f t="shared" si="0"/>
        <v>0</v>
      </c>
      <c r="O21" s="150">
        <v>2</v>
      </c>
      <c r="AA21" s="123">
        <v>12</v>
      </c>
      <c r="AB21" s="123">
        <v>7</v>
      </c>
      <c r="AC21" s="123">
        <v>12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">
      <c r="A22" s="151">
        <v>13</v>
      </c>
      <c r="B22" s="152" t="s">
        <v>102</v>
      </c>
      <c r="C22" s="153" t="s">
        <v>103</v>
      </c>
      <c r="D22" s="154" t="s">
        <v>99</v>
      </c>
      <c r="E22" s="155">
        <v>1</v>
      </c>
      <c r="F22" s="155"/>
      <c r="G22" s="156">
        <f t="shared" si="0"/>
        <v>0</v>
      </c>
      <c r="O22" s="150">
        <v>2</v>
      </c>
      <c r="AA22" s="123">
        <v>12</v>
      </c>
      <c r="AB22" s="123">
        <v>7</v>
      </c>
      <c r="AC22" s="123">
        <v>13</v>
      </c>
      <c r="AZ22" s="123">
        <v>2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1">
        <v>14</v>
      </c>
      <c r="B23" s="152" t="s">
        <v>104</v>
      </c>
      <c r="C23" s="153" t="s">
        <v>105</v>
      </c>
      <c r="D23" s="154" t="s">
        <v>106</v>
      </c>
      <c r="E23" s="155">
        <v>1</v>
      </c>
      <c r="F23" s="155"/>
      <c r="G23" s="156">
        <f t="shared" si="0"/>
        <v>0</v>
      </c>
      <c r="O23" s="150">
        <v>2</v>
      </c>
      <c r="AA23" s="123">
        <v>12</v>
      </c>
      <c r="AB23" s="123">
        <v>7</v>
      </c>
      <c r="AC23" s="123">
        <v>14</v>
      </c>
      <c r="AZ23" s="123">
        <v>2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51">
        <v>15</v>
      </c>
      <c r="B24" s="152" t="s">
        <v>107</v>
      </c>
      <c r="C24" s="153" t="s">
        <v>108</v>
      </c>
      <c r="D24" s="154" t="s">
        <v>99</v>
      </c>
      <c r="E24" s="155">
        <v>1</v>
      </c>
      <c r="F24" s="155"/>
      <c r="G24" s="156">
        <f t="shared" si="0"/>
        <v>0</v>
      </c>
      <c r="O24" s="150">
        <v>2</v>
      </c>
      <c r="AA24" s="123">
        <v>12</v>
      </c>
      <c r="AB24" s="123">
        <v>7</v>
      </c>
      <c r="AC24" s="123">
        <v>15</v>
      </c>
      <c r="AZ24" s="123">
        <v>2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x14ac:dyDescent="0.2">
      <c r="A25" s="151">
        <v>16</v>
      </c>
      <c r="B25" s="152" t="s">
        <v>109</v>
      </c>
      <c r="C25" s="153" t="s">
        <v>110</v>
      </c>
      <c r="D25" s="154" t="s">
        <v>99</v>
      </c>
      <c r="E25" s="155">
        <v>1</v>
      </c>
      <c r="F25" s="155"/>
      <c r="G25" s="156">
        <f t="shared" si="0"/>
        <v>0</v>
      </c>
      <c r="O25" s="150">
        <v>2</v>
      </c>
      <c r="AA25" s="123">
        <v>12</v>
      </c>
      <c r="AB25" s="123">
        <v>7</v>
      </c>
      <c r="AC25" s="123">
        <v>16</v>
      </c>
      <c r="AZ25" s="123">
        <v>2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0</v>
      </c>
    </row>
    <row r="26" spans="1:104" x14ac:dyDescent="0.2">
      <c r="A26" s="157"/>
      <c r="B26" s="158" t="s">
        <v>67</v>
      </c>
      <c r="C26" s="159" t="str">
        <f>CONCATENATE(B12," ",C12)</f>
        <v>724 Strojní vybavení</v>
      </c>
      <c r="D26" s="157"/>
      <c r="E26" s="160"/>
      <c r="F26" s="160"/>
      <c r="G26" s="161">
        <f>SUM(G12:G25)</f>
        <v>0</v>
      </c>
      <c r="O26" s="150">
        <v>4</v>
      </c>
      <c r="BA26" s="162">
        <f>SUM(BA12:BA25)</f>
        <v>0</v>
      </c>
      <c r="BB26" s="162">
        <f>SUM(BB12:BB25)</f>
        <v>0</v>
      </c>
      <c r="BC26" s="162">
        <f>SUM(BC12:BC25)</f>
        <v>0</v>
      </c>
      <c r="BD26" s="162">
        <f>SUM(BD12:BD25)</f>
        <v>0</v>
      </c>
      <c r="BE26" s="162">
        <f>SUM(BE12:BE25)</f>
        <v>0</v>
      </c>
    </row>
    <row r="27" spans="1:104" x14ac:dyDescent="0.2">
      <c r="A27" s="124"/>
      <c r="B27" s="124"/>
      <c r="C27" s="124"/>
      <c r="D27" s="124"/>
      <c r="E27" s="124"/>
      <c r="F27" s="124"/>
      <c r="G27" s="124"/>
    </row>
    <row r="28" spans="1:104" x14ac:dyDescent="0.2">
      <c r="E28" s="123"/>
    </row>
    <row r="29" spans="1:104" x14ac:dyDescent="0.2">
      <c r="E29" s="123"/>
    </row>
    <row r="30" spans="1:104" x14ac:dyDescent="0.2">
      <c r="E30" s="123"/>
    </row>
    <row r="31" spans="1:104" x14ac:dyDescent="0.2">
      <c r="E31" s="123"/>
    </row>
    <row r="32" spans="1:104" x14ac:dyDescent="0.2">
      <c r="E32" s="123"/>
    </row>
    <row r="33" spans="5:5" x14ac:dyDescent="0.2">
      <c r="E33" s="123"/>
    </row>
    <row r="34" spans="5:5" x14ac:dyDescent="0.2">
      <c r="E34" s="123"/>
    </row>
    <row r="35" spans="5:5" x14ac:dyDescent="0.2">
      <c r="E35" s="123"/>
    </row>
    <row r="36" spans="5:5" x14ac:dyDescent="0.2">
      <c r="E36" s="123"/>
    </row>
    <row r="37" spans="5:5" x14ac:dyDescent="0.2">
      <c r="E37" s="123"/>
    </row>
    <row r="38" spans="5:5" x14ac:dyDescent="0.2">
      <c r="E38" s="123"/>
    </row>
    <row r="39" spans="5:5" x14ac:dyDescent="0.2">
      <c r="E39" s="123"/>
    </row>
    <row r="40" spans="5:5" x14ac:dyDescent="0.2">
      <c r="E40" s="123"/>
    </row>
    <row r="41" spans="5:5" x14ac:dyDescent="0.2">
      <c r="E41" s="123"/>
    </row>
    <row r="42" spans="5:5" x14ac:dyDescent="0.2">
      <c r="E42" s="123"/>
    </row>
    <row r="43" spans="5:5" x14ac:dyDescent="0.2">
      <c r="E43" s="123"/>
    </row>
    <row r="44" spans="5:5" x14ac:dyDescent="0.2">
      <c r="E44" s="123"/>
    </row>
    <row r="45" spans="5:5" x14ac:dyDescent="0.2">
      <c r="E45" s="123"/>
    </row>
    <row r="46" spans="5:5" x14ac:dyDescent="0.2">
      <c r="E46" s="123"/>
    </row>
    <row r="47" spans="5:5" x14ac:dyDescent="0.2">
      <c r="E47" s="123"/>
    </row>
    <row r="48" spans="5:5" x14ac:dyDescent="0.2">
      <c r="E48" s="123"/>
    </row>
    <row r="49" spans="1:7" x14ac:dyDescent="0.2">
      <c r="E49" s="123"/>
    </row>
    <row r="50" spans="1:7" x14ac:dyDescent="0.2">
      <c r="A50" s="163"/>
      <c r="B50" s="163"/>
      <c r="C50" s="163"/>
      <c r="D50" s="163"/>
      <c r="E50" s="163"/>
      <c r="F50" s="163"/>
      <c r="G50" s="163"/>
    </row>
    <row r="51" spans="1:7" x14ac:dyDescent="0.2">
      <c r="A51" s="163"/>
      <c r="B51" s="163"/>
      <c r="C51" s="163"/>
      <c r="D51" s="163"/>
      <c r="E51" s="163"/>
      <c r="F51" s="163"/>
      <c r="G51" s="163"/>
    </row>
    <row r="52" spans="1:7" x14ac:dyDescent="0.2">
      <c r="A52" s="163"/>
      <c r="B52" s="163"/>
      <c r="C52" s="163"/>
      <c r="D52" s="163"/>
      <c r="E52" s="163"/>
      <c r="F52" s="163"/>
      <c r="G52" s="163"/>
    </row>
    <row r="53" spans="1:7" x14ac:dyDescent="0.2">
      <c r="A53" s="163"/>
      <c r="B53" s="163"/>
      <c r="C53" s="163"/>
      <c r="D53" s="163"/>
      <c r="E53" s="163"/>
      <c r="F53" s="163"/>
      <c r="G53" s="16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A85" s="164"/>
      <c r="B85" s="164"/>
    </row>
    <row r="86" spans="1:7" x14ac:dyDescent="0.2">
      <c r="A86" s="163"/>
      <c r="B86" s="163"/>
      <c r="C86" s="166"/>
      <c r="D86" s="166"/>
      <c r="E86" s="167"/>
      <c r="F86" s="166"/>
      <c r="G86" s="168"/>
    </row>
    <row r="87" spans="1:7" x14ac:dyDescent="0.2">
      <c r="A87" s="169"/>
      <c r="B87" s="169"/>
      <c r="C87" s="163"/>
      <c r="D87" s="163"/>
      <c r="E87" s="170"/>
      <c r="F87" s="163"/>
      <c r="G87" s="163"/>
    </row>
    <row r="88" spans="1:7" x14ac:dyDescent="0.2">
      <c r="A88" s="163"/>
      <c r="B88" s="163"/>
      <c r="C88" s="163"/>
      <c r="D88" s="163"/>
      <c r="E88" s="170"/>
      <c r="F88" s="163"/>
      <c r="G88" s="163"/>
    </row>
    <row r="89" spans="1:7" x14ac:dyDescent="0.2">
      <c r="A89" s="163"/>
      <c r="B89" s="163"/>
      <c r="C89" s="163"/>
      <c r="D89" s="163"/>
      <c r="E89" s="170"/>
      <c r="F89" s="163"/>
      <c r="G89" s="163"/>
    </row>
    <row r="90" spans="1:7" x14ac:dyDescent="0.2">
      <c r="A90" s="163"/>
      <c r="B90" s="163"/>
      <c r="C90" s="163"/>
      <c r="D90" s="163"/>
      <c r="E90" s="170"/>
      <c r="F90" s="163"/>
      <c r="G90" s="163"/>
    </row>
    <row r="91" spans="1:7" x14ac:dyDescent="0.2">
      <c r="A91" s="163"/>
      <c r="B91" s="163"/>
      <c r="C91" s="163"/>
      <c r="D91" s="163"/>
      <c r="E91" s="170"/>
      <c r="F91" s="163"/>
      <c r="G91" s="163"/>
    </row>
    <row r="92" spans="1:7" x14ac:dyDescent="0.2">
      <c r="A92" s="163"/>
      <c r="B92" s="163"/>
      <c r="C92" s="163"/>
      <c r="D92" s="163"/>
      <c r="E92" s="170"/>
      <c r="F92" s="163"/>
      <c r="G92" s="163"/>
    </row>
    <row r="93" spans="1:7" x14ac:dyDescent="0.2">
      <c r="A93" s="163"/>
      <c r="B93" s="163"/>
      <c r="C93" s="163"/>
      <c r="D93" s="163"/>
      <c r="E93" s="170"/>
      <c r="F93" s="163"/>
      <c r="G93" s="163"/>
    </row>
    <row r="94" spans="1:7" x14ac:dyDescent="0.2">
      <c r="A94" s="163"/>
      <c r="B94" s="163"/>
      <c r="C94" s="163"/>
      <c r="D94" s="163"/>
      <c r="E94" s="170"/>
      <c r="F94" s="163"/>
      <c r="G94" s="163"/>
    </row>
    <row r="95" spans="1:7" x14ac:dyDescent="0.2">
      <c r="A95" s="163"/>
      <c r="B95" s="163"/>
      <c r="C95" s="163"/>
      <c r="D95" s="163"/>
      <c r="E95" s="170"/>
      <c r="F95" s="163"/>
      <c r="G95" s="163"/>
    </row>
    <row r="96" spans="1:7" x14ac:dyDescent="0.2">
      <c r="A96" s="163"/>
      <c r="B96" s="163"/>
      <c r="C96" s="163"/>
      <c r="D96" s="163"/>
      <c r="E96" s="170"/>
      <c r="F96" s="163"/>
      <c r="G96" s="163"/>
    </row>
    <row r="97" spans="1:7" x14ac:dyDescent="0.2">
      <c r="A97" s="163"/>
      <c r="B97" s="163"/>
      <c r="C97" s="163"/>
      <c r="D97" s="163"/>
      <c r="E97" s="170"/>
      <c r="F97" s="163"/>
      <c r="G97" s="163"/>
    </row>
    <row r="98" spans="1:7" x14ac:dyDescent="0.2">
      <c r="A98" s="163"/>
      <c r="B98" s="163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TRENDIS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Kiršová Iva</cp:lastModifiedBy>
  <dcterms:created xsi:type="dcterms:W3CDTF">2020-01-10T13:29:35Z</dcterms:created>
  <dcterms:modified xsi:type="dcterms:W3CDTF">2021-06-23T10:39:54Z</dcterms:modified>
</cp:coreProperties>
</file>